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7215" activeTab="0"/>
  </bookViews>
  <sheets>
    <sheet name="дом16" sheetId="1" r:id="rId1"/>
  </sheets>
  <definedNames/>
  <calcPr fullCalcOnLoad="1"/>
</workbook>
</file>

<file path=xl/sharedStrings.xml><?xml version="1.0" encoding="utf-8"?>
<sst xmlns="http://schemas.openxmlformats.org/spreadsheetml/2006/main" count="184" uniqueCount="47">
  <si>
    <t>Часть месяца по ф. 3(7) и часть объем по ИПУ</t>
  </si>
  <si>
    <t>Суммарный среднемесячный объем по ИПУ за 18г.</t>
  </si>
  <si>
    <t xml:space="preserve"> </t>
  </si>
  <si>
    <t>Площадь помещений с ИПУ</t>
  </si>
  <si>
    <t>Расчет по ф. 3(7) ПП 354</t>
  </si>
  <si>
    <t>Х</t>
  </si>
  <si>
    <t>SanextMono</t>
  </si>
  <si>
    <t>пом. 17</t>
  </si>
  <si>
    <t>Лесная 16</t>
  </si>
  <si>
    <t>пом. 16</t>
  </si>
  <si>
    <t>пом. 15</t>
  </si>
  <si>
    <t>пом. 14</t>
  </si>
  <si>
    <t>пом. 13</t>
  </si>
  <si>
    <t>пом. 12</t>
  </si>
  <si>
    <t>пом. 11</t>
  </si>
  <si>
    <t>пом. 10</t>
  </si>
  <si>
    <t>пом. 9</t>
  </si>
  <si>
    <t>пом. 8</t>
  </si>
  <si>
    <t>пом. 7</t>
  </si>
  <si>
    <t>пом. 6</t>
  </si>
  <si>
    <t>пом. 5</t>
  </si>
  <si>
    <t>пом. 4</t>
  </si>
  <si>
    <t>пом. 3</t>
  </si>
  <si>
    <t>пом. 2</t>
  </si>
  <si>
    <t>пом. 1</t>
  </si>
  <si>
    <t>Декабрь</t>
  </si>
  <si>
    <t>Ноябрь</t>
  </si>
  <si>
    <t>Октябрь</t>
  </si>
  <si>
    <t>Июнь</t>
  </si>
  <si>
    <t>Апрель</t>
  </si>
  <si>
    <t>Март</t>
  </si>
  <si>
    <t>Февраль</t>
  </si>
  <si>
    <t>Январь</t>
  </si>
  <si>
    <t>Начальные показания из Акта допуска на 26.10.18</t>
  </si>
  <si>
    <t>Начальные показания из Акта допуска на 15.10.18</t>
  </si>
  <si>
    <t>Начальные показания из Акта допуска на 06.07.18</t>
  </si>
  <si>
    <t>Начальные показания из Акта допуска на 16.05.18</t>
  </si>
  <si>
    <t>Начальные показания из Акта допуска на 15.03.18</t>
  </si>
  <si>
    <t>Начальные показания из Акта допуска на 26.02.18</t>
  </si>
  <si>
    <t>Средний объем</t>
  </si>
  <si>
    <t>Объем 2018г.</t>
  </si>
  <si>
    <t>Показания 2018г.</t>
  </si>
  <si>
    <t>№ счетчика</t>
  </si>
  <si>
    <t>Модель ИПУ</t>
  </si>
  <si>
    <t>Площадь помещения, кв.м.</t>
  </si>
  <si>
    <t>№пом. по кадастру</t>
  </si>
  <si>
    <t>Адрес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</si>
</sst>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theme="5" tint="-0.24997000396251678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2" fontId="42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41" fillId="3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16" borderId="0" xfId="0" applyFont="1" applyFill="1" applyAlignment="1">
      <alignment/>
    </xf>
    <xf numFmtId="165" fontId="41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44" fillId="0" borderId="10" xfId="0" applyFont="1" applyFill="1" applyBorder="1" applyAlignment="1">
      <alignment/>
    </xf>
    <xf numFmtId="164" fontId="41" fillId="0" borderId="10" xfId="0" applyNumberFormat="1" applyFont="1" applyFill="1" applyBorder="1" applyAlignment="1">
      <alignment/>
    </xf>
    <xf numFmtId="164" fontId="41" fillId="0" borderId="10" xfId="0" applyNumberFormat="1" applyFont="1" applyFill="1" applyBorder="1" applyAlignment="1">
      <alignment horizontal="right"/>
    </xf>
    <xf numFmtId="164" fontId="41" fillId="10" borderId="11" xfId="0" applyNumberFormat="1" applyFont="1" applyFill="1" applyBorder="1" applyAlignment="1">
      <alignment/>
    </xf>
    <xf numFmtId="164" fontId="41" fillId="10" borderId="12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164" fontId="41" fillId="10" borderId="10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center" wrapText="1"/>
    </xf>
    <xf numFmtId="164" fontId="0" fillId="0" borderId="13" xfId="0" applyNumberFormat="1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 wrapText="1"/>
    </xf>
    <xf numFmtId="164" fontId="41" fillId="3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 horizontal="center" vertical="center" wrapText="1"/>
    </xf>
    <xf numFmtId="0" fontId="32" fillId="5" borderId="14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5" xfId="0" applyNumberFormat="1" applyFont="1" applyFill="1" applyBorder="1" applyAlignment="1">
      <alignment horizontal="center" wrapText="1"/>
    </xf>
    <xf numFmtId="0" fontId="32" fillId="0" borderId="14" xfId="0" applyNumberFormat="1" applyFont="1" applyFill="1" applyBorder="1" applyAlignment="1">
      <alignment horizontal="center" wrapText="1"/>
    </xf>
    <xf numFmtId="0" fontId="32" fillId="33" borderId="14" xfId="0" applyNumberFormat="1" applyFont="1" applyFill="1" applyBorder="1" applyAlignment="1">
      <alignment horizontal="center" wrapText="1"/>
    </xf>
    <xf numFmtId="0" fontId="45" fillId="0" borderId="14" xfId="0" applyNumberFormat="1" applyFont="1" applyFill="1" applyBorder="1" applyAlignment="1">
      <alignment horizontal="center" wrapText="1"/>
    </xf>
    <xf numFmtId="0" fontId="45" fillId="0" borderId="16" xfId="0" applyNumberFormat="1" applyFont="1" applyFill="1" applyBorder="1" applyAlignment="1">
      <alignment horizontal="center" wrapText="1"/>
    </xf>
    <xf numFmtId="0" fontId="32" fillId="0" borderId="10" xfId="0" applyNumberFormat="1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 wrapText="1"/>
    </xf>
    <xf numFmtId="0" fontId="32" fillId="5" borderId="18" xfId="0" applyFont="1" applyFill="1" applyBorder="1" applyAlignment="1">
      <alignment horizontal="center" wrapText="1"/>
    </xf>
    <xf numFmtId="0" fontId="46" fillId="6" borderId="19" xfId="0" applyFont="1" applyFill="1" applyBorder="1" applyAlignment="1">
      <alignment horizontal="center"/>
    </xf>
    <xf numFmtId="0" fontId="46" fillId="6" borderId="20" xfId="0" applyFont="1" applyFill="1" applyBorder="1" applyAlignment="1">
      <alignment horizontal="center"/>
    </xf>
    <xf numFmtId="0" fontId="46" fillId="6" borderId="21" xfId="0" applyFont="1" applyFill="1" applyBorder="1" applyAlignment="1">
      <alignment horizontal="center"/>
    </xf>
    <xf numFmtId="0" fontId="46" fillId="6" borderId="22" xfId="0" applyFont="1" applyFill="1" applyBorder="1" applyAlignment="1">
      <alignment horizontal="center"/>
    </xf>
    <xf numFmtId="0" fontId="46" fillId="6" borderId="23" xfId="0" applyFont="1" applyFill="1" applyBorder="1" applyAlignment="1">
      <alignment horizontal="center"/>
    </xf>
    <xf numFmtId="164" fontId="22" fillId="33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tabSelected="1" zoomScalePageLayoutView="0" workbookViewId="0" topLeftCell="A1">
      <selection activeCell="G24" sqref="G24"/>
    </sheetView>
  </sheetViews>
  <sheetFormatPr defaultColWidth="15.421875" defaultRowHeight="16.5" customHeight="1"/>
  <cols>
    <col min="1" max="1" width="9.8515625" style="1" bestFit="1" customWidth="1"/>
    <col min="2" max="2" width="9.140625" style="4" bestFit="1" customWidth="1"/>
    <col min="3" max="3" width="12.7109375" style="1" bestFit="1" customWidth="1"/>
    <col min="4" max="4" width="12.8515625" style="3" bestFit="1" customWidth="1"/>
    <col min="5" max="5" width="11.7109375" style="2" bestFit="1" customWidth="1"/>
    <col min="6" max="6" width="17.7109375" style="1" customWidth="1"/>
    <col min="7" max="7" width="13.140625" style="1" bestFit="1" customWidth="1"/>
    <col min="8" max="11" width="11.28125" style="1" bestFit="1" customWidth="1"/>
    <col min="12" max="25" width="9.7109375" style="1" customWidth="1"/>
    <col min="26" max="26" width="9.421875" style="1" customWidth="1"/>
    <col min="27" max="16384" width="15.421875" style="1" customWidth="1"/>
  </cols>
  <sheetData>
    <row r="1" ht="16.5" customHeight="1" thickBot="1"/>
    <row r="2" spans="1:26" ht="16.5" customHeight="1" thickBot="1">
      <c r="A2" s="47" t="s">
        <v>46</v>
      </c>
      <c r="B2" s="48" t="s">
        <v>45</v>
      </c>
      <c r="C2" s="48" t="s">
        <v>44</v>
      </c>
      <c r="D2" s="47" t="s">
        <v>43</v>
      </c>
      <c r="E2" s="47" t="s">
        <v>42</v>
      </c>
      <c r="F2" s="54" t="s">
        <v>41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3"/>
      <c r="R2" s="52" t="s">
        <v>40</v>
      </c>
      <c r="S2" s="51"/>
      <c r="T2" s="51"/>
      <c r="U2" s="51"/>
      <c r="V2" s="51"/>
      <c r="W2" s="51"/>
      <c r="X2" s="51"/>
      <c r="Y2" s="50"/>
      <c r="Z2" s="49" t="s">
        <v>39</v>
      </c>
    </row>
    <row r="3" spans="1:26" ht="75">
      <c r="A3" s="47"/>
      <c r="B3" s="48"/>
      <c r="C3" s="48"/>
      <c r="D3" s="47"/>
      <c r="E3" s="47"/>
      <c r="F3" s="46" t="s">
        <v>38</v>
      </c>
      <c r="G3" s="45" t="s">
        <v>37</v>
      </c>
      <c r="H3" s="45" t="s">
        <v>36</v>
      </c>
      <c r="I3" s="45" t="s">
        <v>35</v>
      </c>
      <c r="J3" s="45" t="s">
        <v>34</v>
      </c>
      <c r="K3" s="45" t="s">
        <v>33</v>
      </c>
      <c r="L3" s="43" t="s">
        <v>30</v>
      </c>
      <c r="M3" s="44" t="s">
        <v>29</v>
      </c>
      <c r="N3" s="44" t="s">
        <v>28</v>
      </c>
      <c r="O3" s="43" t="s">
        <v>27</v>
      </c>
      <c r="P3" s="43" t="s">
        <v>26</v>
      </c>
      <c r="Q3" s="42" t="s">
        <v>25</v>
      </c>
      <c r="R3" s="41" t="s">
        <v>32</v>
      </c>
      <c r="S3" s="40" t="s">
        <v>31</v>
      </c>
      <c r="T3" s="39" t="s">
        <v>30</v>
      </c>
      <c r="U3" s="39" t="s">
        <v>29</v>
      </c>
      <c r="V3" s="39" t="s">
        <v>28</v>
      </c>
      <c r="W3" s="39" t="s">
        <v>27</v>
      </c>
      <c r="X3" s="39" t="s">
        <v>26</v>
      </c>
      <c r="Y3" s="38" t="s">
        <v>25</v>
      </c>
      <c r="Z3" s="37"/>
    </row>
    <row r="4" spans="1:26" ht="16.5" customHeight="1">
      <c r="A4" s="29" t="s">
        <v>8</v>
      </c>
      <c r="B4" s="26" t="s">
        <v>24</v>
      </c>
      <c r="C4" s="27">
        <v>119.5</v>
      </c>
      <c r="D4" s="26" t="s">
        <v>6</v>
      </c>
      <c r="E4" s="25">
        <v>647898</v>
      </c>
      <c r="F4" s="24">
        <v>0.648</v>
      </c>
      <c r="G4" s="32" t="s">
        <v>5</v>
      </c>
      <c r="H4" s="32" t="s">
        <v>5</v>
      </c>
      <c r="I4" s="32" t="s">
        <v>5</v>
      </c>
      <c r="J4" s="32" t="s">
        <v>5</v>
      </c>
      <c r="K4" s="32" t="s">
        <v>5</v>
      </c>
      <c r="L4" s="24">
        <v>0.648</v>
      </c>
      <c r="M4" s="24">
        <v>5.764</v>
      </c>
      <c r="N4" s="24">
        <v>5.923</v>
      </c>
      <c r="O4" s="24">
        <v>5.923</v>
      </c>
      <c r="P4" s="24">
        <v>12.425</v>
      </c>
      <c r="Q4" s="24">
        <v>12.425</v>
      </c>
      <c r="R4" s="23">
        <f>C4*($R$25/$R$24)</f>
        <v>0.7353829870152876</v>
      </c>
      <c r="S4" s="22">
        <f>C4*($R$25/$R$24)/28*25</f>
        <v>0.656591952692221</v>
      </c>
      <c r="T4" s="21">
        <f>L4-F4</f>
        <v>0</v>
      </c>
      <c r="U4" s="21">
        <f>M4-L4</f>
        <v>5.1160000000000005</v>
      </c>
      <c r="V4" s="21">
        <f>N4-M4</f>
        <v>0.1589999999999998</v>
      </c>
      <c r="W4" s="21">
        <f>O4-N4</f>
        <v>0</v>
      </c>
      <c r="X4" s="21">
        <f>P4-O4</f>
        <v>6.502000000000001</v>
      </c>
      <c r="Y4" s="20">
        <f>Q4-P4</f>
        <v>0</v>
      </c>
      <c r="Z4" s="19">
        <v>1.097</v>
      </c>
    </row>
    <row r="5" spans="1:26" ht="16.5" customHeight="1">
      <c r="A5" s="29" t="s">
        <v>8</v>
      </c>
      <c r="B5" s="26" t="s">
        <v>23</v>
      </c>
      <c r="C5" s="27">
        <v>63.6</v>
      </c>
      <c r="D5" s="26" t="s">
        <v>6</v>
      </c>
      <c r="E5" s="25">
        <v>663548</v>
      </c>
      <c r="F5" s="24">
        <v>0.574</v>
      </c>
      <c r="G5" s="32" t="s">
        <v>5</v>
      </c>
      <c r="H5" s="32" t="s">
        <v>5</v>
      </c>
      <c r="I5" s="32" t="s">
        <v>5</v>
      </c>
      <c r="J5" s="32" t="s">
        <v>5</v>
      </c>
      <c r="K5" s="32" t="s">
        <v>5</v>
      </c>
      <c r="L5" s="24">
        <v>0.574</v>
      </c>
      <c r="M5" s="24">
        <v>3.784</v>
      </c>
      <c r="N5" s="24">
        <v>3.784</v>
      </c>
      <c r="O5" s="24">
        <v>3.784</v>
      </c>
      <c r="P5" s="24">
        <v>7.525</v>
      </c>
      <c r="Q5" s="24">
        <v>7.525</v>
      </c>
      <c r="R5" s="23">
        <f>C5*($R$25/$R$24)</f>
        <v>0.39138374873784343</v>
      </c>
      <c r="S5" s="22">
        <f>C5*($R$25/$R$24)/28*25</f>
        <v>0.34944977565878876</v>
      </c>
      <c r="T5" s="21">
        <f>L5-F5</f>
        <v>0</v>
      </c>
      <c r="U5" s="21">
        <f>M5-L5</f>
        <v>3.21</v>
      </c>
      <c r="V5" s="21">
        <f>N5-M5</f>
        <v>0</v>
      </c>
      <c r="W5" s="21">
        <f>O5-N5</f>
        <v>0</v>
      </c>
      <c r="X5" s="21">
        <f>P5-O5</f>
        <v>3.7410000000000005</v>
      </c>
      <c r="Y5" s="20">
        <f>Q5-P5</f>
        <v>0</v>
      </c>
      <c r="Z5" s="19">
        <v>0.641</v>
      </c>
    </row>
    <row r="6" spans="1:26" ht="16.5" customHeight="1">
      <c r="A6" s="29" t="s">
        <v>8</v>
      </c>
      <c r="B6" s="26" t="s">
        <v>22</v>
      </c>
      <c r="C6" s="27">
        <v>44.4</v>
      </c>
      <c r="D6" s="26" t="s">
        <v>6</v>
      </c>
      <c r="E6" s="25">
        <v>647377</v>
      </c>
      <c r="F6" s="33" t="s">
        <v>5</v>
      </c>
      <c r="G6" s="33" t="s">
        <v>5</v>
      </c>
      <c r="H6" s="33" t="s">
        <v>5</v>
      </c>
      <c r="I6" s="33" t="s">
        <v>5</v>
      </c>
      <c r="J6" s="33" t="s">
        <v>5</v>
      </c>
      <c r="K6" s="24">
        <v>0.527</v>
      </c>
      <c r="L6" s="24" t="s">
        <v>5</v>
      </c>
      <c r="M6" s="24" t="s">
        <v>5</v>
      </c>
      <c r="N6" s="24" t="s">
        <v>5</v>
      </c>
      <c r="O6" s="24" t="s">
        <v>5</v>
      </c>
      <c r="P6" s="24">
        <v>5.476</v>
      </c>
      <c r="Q6" s="24">
        <v>5.476</v>
      </c>
      <c r="R6" s="23">
        <f>C6*($R$25/$R$24)</f>
        <v>0.27323016421321145</v>
      </c>
      <c r="S6" s="22">
        <f>C6*($R$25/$R$24)</f>
        <v>0.27323016421321145</v>
      </c>
      <c r="T6" s="30">
        <f>C6*(R25/R24)</f>
        <v>0.27323016421321145</v>
      </c>
      <c r="U6" s="30">
        <f>C6*(R25/R24)</f>
        <v>0.27323016421321145</v>
      </c>
      <c r="V6" s="21">
        <v>0</v>
      </c>
      <c r="W6" s="30">
        <f>C6*(R25/R24)/31*25</f>
        <v>0.2203469066235576</v>
      </c>
      <c r="X6" s="21">
        <f>P6-K6</f>
        <v>4.949</v>
      </c>
      <c r="Y6" s="20">
        <f>Q6-P6</f>
        <v>0</v>
      </c>
      <c r="Z6" s="19">
        <v>0.522</v>
      </c>
    </row>
    <row r="7" spans="1:26" ht="16.5" customHeight="1">
      <c r="A7" s="29" t="s">
        <v>8</v>
      </c>
      <c r="B7" s="26" t="s">
        <v>21</v>
      </c>
      <c r="C7" s="27">
        <v>93.3</v>
      </c>
      <c r="D7" s="26" t="s">
        <v>6</v>
      </c>
      <c r="E7" s="25">
        <v>647372</v>
      </c>
      <c r="F7" s="24">
        <v>0.543</v>
      </c>
      <c r="G7" s="24" t="s">
        <v>5</v>
      </c>
      <c r="H7" s="24" t="s">
        <v>5</v>
      </c>
      <c r="I7" s="24" t="s">
        <v>5</v>
      </c>
      <c r="J7" s="24" t="s">
        <v>5</v>
      </c>
      <c r="K7" s="24" t="s">
        <v>5</v>
      </c>
      <c r="L7" s="24">
        <v>0.543</v>
      </c>
      <c r="M7" s="24">
        <v>0.543</v>
      </c>
      <c r="N7" s="24">
        <v>2.135</v>
      </c>
      <c r="O7" s="24">
        <v>2.135</v>
      </c>
      <c r="P7" s="24">
        <v>2.135</v>
      </c>
      <c r="Q7" s="24">
        <v>2.135</v>
      </c>
      <c r="R7" s="23">
        <f>C7*($R$25/$R$24)</f>
        <v>0.5741525747993835</v>
      </c>
      <c r="S7" s="22">
        <f>C7*($R$25/$R$24)/28*25</f>
        <v>0.5126362274994496</v>
      </c>
      <c r="T7" s="21">
        <f>L7-F7</f>
        <v>0</v>
      </c>
      <c r="U7" s="21">
        <f>M7-L7</f>
        <v>0</v>
      </c>
      <c r="V7" s="21">
        <f>N7-M7</f>
        <v>1.5919999999999996</v>
      </c>
      <c r="W7" s="21">
        <f>O7-N7</f>
        <v>0</v>
      </c>
      <c r="X7" s="21">
        <f>P7-O7</f>
        <v>0</v>
      </c>
      <c r="Y7" s="20">
        <f>Q7-P7</f>
        <v>0</v>
      </c>
      <c r="Z7" s="19">
        <v>0.223</v>
      </c>
    </row>
    <row r="8" spans="1:26" ht="16.5" customHeight="1">
      <c r="A8" s="29" t="s">
        <v>8</v>
      </c>
      <c r="B8" s="26" t="s">
        <v>20</v>
      </c>
      <c r="C8" s="27">
        <v>44.4</v>
      </c>
      <c r="D8" s="26" t="s">
        <v>6</v>
      </c>
      <c r="E8" s="25">
        <v>663551</v>
      </c>
      <c r="F8" s="24">
        <v>2.296</v>
      </c>
      <c r="G8" s="24" t="s">
        <v>5</v>
      </c>
      <c r="H8" s="24" t="s">
        <v>5</v>
      </c>
      <c r="I8" s="24" t="s">
        <v>5</v>
      </c>
      <c r="J8" s="24" t="s">
        <v>5</v>
      </c>
      <c r="K8" s="24" t="s">
        <v>5</v>
      </c>
      <c r="L8" s="24">
        <v>2.296</v>
      </c>
      <c r="M8" s="24">
        <v>2.296</v>
      </c>
      <c r="N8" s="24">
        <v>2.296</v>
      </c>
      <c r="O8" s="24">
        <v>2.296</v>
      </c>
      <c r="P8" s="24">
        <v>2.296</v>
      </c>
      <c r="Q8" s="24">
        <v>2.296</v>
      </c>
      <c r="R8" s="23">
        <f>C8*($R$25/$R$24)</f>
        <v>0.27323016421321145</v>
      </c>
      <c r="S8" s="22">
        <f>C8*($R$25/$R$24)/28*25</f>
        <v>0.24395550376179595</v>
      </c>
      <c r="T8" s="21">
        <f>L8-F8</f>
        <v>0</v>
      </c>
      <c r="U8" s="21">
        <f>M8-L8</f>
        <v>0</v>
      </c>
      <c r="V8" s="21">
        <f>N8-M8</f>
        <v>0</v>
      </c>
      <c r="W8" s="21">
        <f>O8-N8</f>
        <v>0</v>
      </c>
      <c r="X8" s="21">
        <f>P8-O8</f>
        <v>0</v>
      </c>
      <c r="Y8" s="20">
        <f>Q8-P8</f>
        <v>0</v>
      </c>
      <c r="Z8" s="19">
        <v>0.043</v>
      </c>
    </row>
    <row r="9" spans="1:26" ht="16.5" customHeight="1">
      <c r="A9" s="29" t="s">
        <v>8</v>
      </c>
      <c r="B9" s="28" t="s">
        <v>19</v>
      </c>
      <c r="C9" s="27">
        <v>43.8</v>
      </c>
      <c r="D9" s="26" t="s">
        <v>6</v>
      </c>
      <c r="E9" s="25">
        <v>663537</v>
      </c>
      <c r="F9" s="24">
        <v>0.457</v>
      </c>
      <c r="G9" s="24" t="s">
        <v>5</v>
      </c>
      <c r="H9" s="24" t="s">
        <v>5</v>
      </c>
      <c r="I9" s="24" t="s">
        <v>5</v>
      </c>
      <c r="J9" s="24" t="s">
        <v>5</v>
      </c>
      <c r="K9" s="24" t="s">
        <v>5</v>
      </c>
      <c r="L9" s="24">
        <v>1.734</v>
      </c>
      <c r="M9" s="24">
        <v>2.345</v>
      </c>
      <c r="N9" s="24">
        <v>2.37</v>
      </c>
      <c r="O9" s="24">
        <v>2.37</v>
      </c>
      <c r="P9" s="24">
        <v>4.454</v>
      </c>
      <c r="Q9" s="24">
        <v>4.454</v>
      </c>
      <c r="R9" s="23">
        <f>C9*($R$25/$R$24)</f>
        <v>0.2695378646968167</v>
      </c>
      <c r="S9" s="22">
        <f>C9*($R$25/$R$24)/28*25</f>
        <v>0.2406588077650149</v>
      </c>
      <c r="T9" s="21">
        <f>L9-F9</f>
        <v>1.277</v>
      </c>
      <c r="U9" s="21">
        <f>M9-L9</f>
        <v>0.6110000000000002</v>
      </c>
      <c r="V9" s="21">
        <f>N9-M9</f>
        <v>0.02499999999999991</v>
      </c>
      <c r="W9" s="21">
        <f>O9-N9</f>
        <v>0</v>
      </c>
      <c r="X9" s="21">
        <f>P9-O9</f>
        <v>2.0839999999999996</v>
      </c>
      <c r="Y9" s="20">
        <f>Q9-P9</f>
        <v>0</v>
      </c>
      <c r="Z9" s="19">
        <v>0.376</v>
      </c>
    </row>
    <row r="10" spans="1:26" ht="16.5" customHeight="1">
      <c r="A10" s="29" t="s">
        <v>8</v>
      </c>
      <c r="B10" s="28" t="s">
        <v>18</v>
      </c>
      <c r="C10" s="27">
        <v>152.4</v>
      </c>
      <c r="D10" s="26" t="s">
        <v>6</v>
      </c>
      <c r="E10" s="25">
        <v>647907</v>
      </c>
      <c r="F10" s="33" t="s">
        <v>5</v>
      </c>
      <c r="G10" s="33" t="s">
        <v>5</v>
      </c>
      <c r="H10" s="24">
        <v>2.218</v>
      </c>
      <c r="I10" s="24" t="s">
        <v>5</v>
      </c>
      <c r="J10" s="24" t="s">
        <v>5</v>
      </c>
      <c r="K10" s="24" t="s">
        <v>5</v>
      </c>
      <c r="L10" s="24" t="s">
        <v>5</v>
      </c>
      <c r="M10" s="24" t="s">
        <v>5</v>
      </c>
      <c r="N10" s="24">
        <v>2.218</v>
      </c>
      <c r="O10" s="24">
        <v>2.218</v>
      </c>
      <c r="P10" s="24">
        <v>4.208</v>
      </c>
      <c r="Q10" s="24">
        <v>4.208</v>
      </c>
      <c r="R10" s="23">
        <f>C10*($R$25/$R$24)</f>
        <v>0.9378440771642663</v>
      </c>
      <c r="S10" s="22">
        <f>C10*($R$25/$R$24)</f>
        <v>0.9378440771642663</v>
      </c>
      <c r="T10" s="30">
        <f>C10*(R25/R24)</f>
        <v>0.9378440771642663</v>
      </c>
      <c r="U10" s="30">
        <f>C10*(R25/R24)</f>
        <v>0.9378440771642663</v>
      </c>
      <c r="V10" s="21">
        <f>N10-H10</f>
        <v>0</v>
      </c>
      <c r="W10" s="21">
        <f>O10-N10</f>
        <v>0</v>
      </c>
      <c r="X10" s="21">
        <f>P10-O10</f>
        <v>1.9900000000000002</v>
      </c>
      <c r="Y10" s="20">
        <f>Q10-P10</f>
        <v>0</v>
      </c>
      <c r="Z10" s="19">
        <v>0.478</v>
      </c>
    </row>
    <row r="11" spans="1:26" ht="16.5" customHeight="1">
      <c r="A11" s="29" t="s">
        <v>8</v>
      </c>
      <c r="B11" s="28" t="s">
        <v>17</v>
      </c>
      <c r="C11" s="27">
        <v>117.7</v>
      </c>
      <c r="D11" s="26" t="s">
        <v>6</v>
      </c>
      <c r="E11" s="25">
        <v>663526</v>
      </c>
      <c r="F11" s="32">
        <v>1.772</v>
      </c>
      <c r="G11" s="24" t="s">
        <v>5</v>
      </c>
      <c r="H11" s="24" t="s">
        <v>5</v>
      </c>
      <c r="I11" s="24" t="s">
        <v>5</v>
      </c>
      <c r="J11" s="24" t="s">
        <v>5</v>
      </c>
      <c r="K11" s="24" t="s">
        <v>5</v>
      </c>
      <c r="L11" s="32">
        <v>1.772</v>
      </c>
      <c r="M11" s="24">
        <v>3.789</v>
      </c>
      <c r="N11" s="24">
        <v>3.849</v>
      </c>
      <c r="O11" s="24">
        <v>3.849</v>
      </c>
      <c r="P11" s="24">
        <v>6.403</v>
      </c>
      <c r="Q11" s="24">
        <v>6.403</v>
      </c>
      <c r="R11" s="23">
        <f>C11*($R$25/$R$24)</f>
        <v>0.7243060884661033</v>
      </c>
      <c r="S11" s="22">
        <f>C11*($R$25/$R$24)/28*25</f>
        <v>0.646701864701878</v>
      </c>
      <c r="T11" s="21">
        <f>L11-F11</f>
        <v>0</v>
      </c>
      <c r="U11" s="21">
        <f>M11-L11</f>
        <v>2.0170000000000003</v>
      </c>
      <c r="V11" s="21">
        <f>N11-M11</f>
        <v>0.06000000000000005</v>
      </c>
      <c r="W11" s="21">
        <f>O11-N11</f>
        <v>0</v>
      </c>
      <c r="X11" s="21">
        <f>P11-O11</f>
        <v>2.5539999999999994</v>
      </c>
      <c r="Y11" s="20">
        <f>Q11-P11</f>
        <v>0</v>
      </c>
      <c r="Z11" s="19">
        <v>0.5</v>
      </c>
    </row>
    <row r="12" spans="1:26" ht="16.5" customHeight="1">
      <c r="A12" s="29" t="s">
        <v>8</v>
      </c>
      <c r="B12" s="28" t="s">
        <v>16</v>
      </c>
      <c r="C12" s="27">
        <v>70.9</v>
      </c>
      <c r="D12" s="26" t="s">
        <v>6</v>
      </c>
      <c r="E12" s="25">
        <v>647378</v>
      </c>
      <c r="F12" s="24">
        <v>0.463</v>
      </c>
      <c r="G12" s="24" t="s">
        <v>5</v>
      </c>
      <c r="H12" s="24" t="s">
        <v>5</v>
      </c>
      <c r="I12" s="24" t="s">
        <v>5</v>
      </c>
      <c r="J12" s="24" t="s">
        <v>5</v>
      </c>
      <c r="K12" s="24" t="s">
        <v>5</v>
      </c>
      <c r="L12" s="24">
        <v>1.746</v>
      </c>
      <c r="M12" s="24">
        <v>2.585</v>
      </c>
      <c r="N12" s="24">
        <v>2.651</v>
      </c>
      <c r="O12" s="24">
        <v>2.651</v>
      </c>
      <c r="P12" s="24">
        <v>4.822</v>
      </c>
      <c r="Q12" s="24">
        <v>4.822</v>
      </c>
      <c r="R12" s="23">
        <f>C12*($R$25/$R$24)</f>
        <v>0.4363067261873129</v>
      </c>
      <c r="S12" s="22">
        <f>C12*($R$25/$R$24)/28*25</f>
        <v>0.38955957695295795</v>
      </c>
      <c r="T12" s="21">
        <f>L12-F12</f>
        <v>1.283</v>
      </c>
      <c r="U12" s="21">
        <f>M12-L12</f>
        <v>0.839</v>
      </c>
      <c r="V12" s="21">
        <f>N12-M12</f>
        <v>0.06599999999999984</v>
      </c>
      <c r="W12" s="21">
        <f>O12-N12</f>
        <v>0</v>
      </c>
      <c r="X12" s="21">
        <f>P12-O12</f>
        <v>2.1710000000000003</v>
      </c>
      <c r="Y12" s="20">
        <f>Q12-P12</f>
        <v>0</v>
      </c>
      <c r="Z12" s="19">
        <v>0.432</v>
      </c>
    </row>
    <row r="13" spans="1:26" ht="16.5" customHeight="1">
      <c r="A13" s="29" t="s">
        <v>8</v>
      </c>
      <c r="B13" s="36" t="s">
        <v>15</v>
      </c>
      <c r="C13" s="27">
        <v>132.4</v>
      </c>
      <c r="D13" s="26" t="s">
        <v>6</v>
      </c>
      <c r="E13" s="25">
        <v>663540</v>
      </c>
      <c r="F13" s="33" t="s">
        <v>5</v>
      </c>
      <c r="G13" s="24">
        <v>0.221</v>
      </c>
      <c r="H13" s="24" t="s">
        <v>5</v>
      </c>
      <c r="I13" s="24" t="s">
        <v>5</v>
      </c>
      <c r="J13" s="24" t="s">
        <v>5</v>
      </c>
      <c r="K13" s="24" t="s">
        <v>5</v>
      </c>
      <c r="L13" s="24">
        <v>0.357</v>
      </c>
      <c r="M13" s="24">
        <v>8.635</v>
      </c>
      <c r="N13" s="24">
        <v>9.125</v>
      </c>
      <c r="O13" s="24">
        <v>9.125</v>
      </c>
      <c r="P13" s="24">
        <v>9.125</v>
      </c>
      <c r="Q13" s="24">
        <v>9.125</v>
      </c>
      <c r="R13" s="23">
        <f>C13*($R$25/$R$24)</f>
        <v>0.8147674266177747</v>
      </c>
      <c r="S13" s="22">
        <f>C13*($R$25/$R$24)</f>
        <v>0.8147674266177747</v>
      </c>
      <c r="T13" s="35">
        <f>C13*(R25/R24)/31*14+(L13-G13)</f>
        <v>0.5039594829886724</v>
      </c>
      <c r="U13" s="21">
        <f>M13-L13</f>
        <v>8.278</v>
      </c>
      <c r="V13" s="21">
        <f>N13-M13</f>
        <v>0.4900000000000002</v>
      </c>
      <c r="W13" s="21">
        <f>O13-N13</f>
        <v>0</v>
      </c>
      <c r="X13" s="21">
        <f>P13-O13</f>
        <v>0</v>
      </c>
      <c r="Y13" s="20">
        <f>Q13-P13</f>
        <v>0</v>
      </c>
      <c r="Z13" s="19">
        <v>0.908</v>
      </c>
    </row>
    <row r="14" spans="1:26" ht="16.5" customHeight="1">
      <c r="A14" s="29" t="s">
        <v>8</v>
      </c>
      <c r="B14" s="28" t="s">
        <v>14</v>
      </c>
      <c r="C14" s="27">
        <v>70.8</v>
      </c>
      <c r="D14" s="26" t="s">
        <v>6</v>
      </c>
      <c r="E14" s="25">
        <v>663527</v>
      </c>
      <c r="F14" s="34">
        <v>0.77</v>
      </c>
      <c r="G14" s="24" t="s">
        <v>5</v>
      </c>
      <c r="H14" s="24" t="s">
        <v>5</v>
      </c>
      <c r="I14" s="24" t="s">
        <v>5</v>
      </c>
      <c r="J14" s="24" t="s">
        <v>5</v>
      </c>
      <c r="K14" s="24" t="s">
        <v>5</v>
      </c>
      <c r="L14" s="24">
        <v>1.981</v>
      </c>
      <c r="M14" s="24">
        <v>2.725</v>
      </c>
      <c r="N14" s="24">
        <v>2.776</v>
      </c>
      <c r="O14" s="24">
        <v>2.776</v>
      </c>
      <c r="P14" s="24">
        <v>5.03</v>
      </c>
      <c r="Q14" s="24">
        <v>5.03</v>
      </c>
      <c r="R14" s="23">
        <f>C14*($R$25/$R$24)</f>
        <v>0.4356913429345804</v>
      </c>
      <c r="S14" s="22">
        <f>C14*($R$25/$R$24)/28*25</f>
        <v>0.3890101276201611</v>
      </c>
      <c r="T14" s="21">
        <f>L14-F14</f>
        <v>1.211</v>
      </c>
      <c r="U14" s="21">
        <f>M14-L14</f>
        <v>0.744</v>
      </c>
      <c r="V14" s="21">
        <f>N14-M14</f>
        <v>0.05099999999999971</v>
      </c>
      <c r="W14" s="21">
        <f>O14-N14</f>
        <v>0</v>
      </c>
      <c r="X14" s="21">
        <f>P14-O14</f>
        <v>2.2540000000000004</v>
      </c>
      <c r="Y14" s="20">
        <f>Q14-P14</f>
        <v>0</v>
      </c>
      <c r="Z14" s="19">
        <v>0.424</v>
      </c>
    </row>
    <row r="15" spans="1:26" ht="16.5" customHeight="1">
      <c r="A15" s="29" t="s">
        <v>8</v>
      </c>
      <c r="B15" s="28" t="s">
        <v>13</v>
      </c>
      <c r="C15" s="27">
        <v>44.7</v>
      </c>
      <c r="D15" s="26" t="s">
        <v>6</v>
      </c>
      <c r="E15" s="25">
        <v>649015</v>
      </c>
      <c r="F15" s="34">
        <v>0.202</v>
      </c>
      <c r="G15" s="24" t="s">
        <v>5</v>
      </c>
      <c r="H15" s="24" t="s">
        <v>5</v>
      </c>
      <c r="I15" s="24" t="s">
        <v>5</v>
      </c>
      <c r="J15" s="24" t="s">
        <v>5</v>
      </c>
      <c r="K15" s="24" t="s">
        <v>5</v>
      </c>
      <c r="L15" s="34">
        <v>0.202</v>
      </c>
      <c r="M15" s="34">
        <v>0.202</v>
      </c>
      <c r="N15" s="24">
        <v>3.829</v>
      </c>
      <c r="O15" s="24">
        <v>3.829</v>
      </c>
      <c r="P15" s="24">
        <v>5.032</v>
      </c>
      <c r="Q15" s="24">
        <v>5.032</v>
      </c>
      <c r="R15" s="23">
        <f>C15*($R$25/$R$24)</f>
        <v>0.27507631397140886</v>
      </c>
      <c r="S15" s="22">
        <f>C15*($R$25/$R$24)/28*25</f>
        <v>0.24560385176018648</v>
      </c>
      <c r="T15" s="21">
        <f>L15-F15</f>
        <v>0</v>
      </c>
      <c r="U15" s="21">
        <f>M15-L15</f>
        <v>0</v>
      </c>
      <c r="V15" s="21">
        <f>N15-M15</f>
        <v>3.6270000000000002</v>
      </c>
      <c r="W15" s="21">
        <f>O15-N15</f>
        <v>0</v>
      </c>
      <c r="X15" s="21">
        <f>P15-O15</f>
        <v>1.2029999999999998</v>
      </c>
      <c r="Y15" s="20">
        <f>Q15-P15</f>
        <v>0</v>
      </c>
      <c r="Z15" s="19">
        <v>0.446</v>
      </c>
    </row>
    <row r="16" spans="1:26" ht="16.5" customHeight="1">
      <c r="A16" s="29" t="s">
        <v>8</v>
      </c>
      <c r="B16" s="28" t="s">
        <v>12</v>
      </c>
      <c r="C16" s="27">
        <v>50.1</v>
      </c>
      <c r="D16" s="26" t="s">
        <v>6</v>
      </c>
      <c r="E16" s="25">
        <v>663546</v>
      </c>
      <c r="F16" s="55" t="s">
        <v>5</v>
      </c>
      <c r="G16" s="33" t="s">
        <v>5</v>
      </c>
      <c r="H16" s="33" t="s">
        <v>5</v>
      </c>
      <c r="I16" s="24">
        <v>2.473</v>
      </c>
      <c r="J16" s="24" t="s">
        <v>5</v>
      </c>
      <c r="K16" s="24" t="s">
        <v>5</v>
      </c>
      <c r="L16" s="24" t="s">
        <v>5</v>
      </c>
      <c r="M16" s="24" t="s">
        <v>5</v>
      </c>
      <c r="N16" s="24" t="s">
        <v>5</v>
      </c>
      <c r="O16" s="24">
        <v>2.473</v>
      </c>
      <c r="P16" s="24">
        <v>5.228</v>
      </c>
      <c r="Q16" s="32">
        <v>5.228</v>
      </c>
      <c r="R16" s="23">
        <f>C16*($R$25/$R$24)</f>
        <v>0.30830700961896157</v>
      </c>
      <c r="S16" s="22">
        <f>C16*($R$25/$R$24)</f>
        <v>0.30830700961896157</v>
      </c>
      <c r="T16" s="30">
        <f>C16*(R25/R24)</f>
        <v>0.30830700961896157</v>
      </c>
      <c r="U16" s="30">
        <f>C16*(R25/R24)</f>
        <v>0.30830700961896157</v>
      </c>
      <c r="V16" s="21">
        <v>0</v>
      </c>
      <c r="W16" s="21">
        <f>O16-I16</f>
        <v>0</v>
      </c>
      <c r="X16" s="21">
        <f>P16-O16</f>
        <v>2.755</v>
      </c>
      <c r="Y16" s="20">
        <f>Q16-P16</f>
        <v>0</v>
      </c>
      <c r="Z16" s="19">
        <v>0.332</v>
      </c>
    </row>
    <row r="17" spans="1:26" ht="16.5" customHeight="1">
      <c r="A17" s="29" t="s">
        <v>8</v>
      </c>
      <c r="B17" s="28" t="s">
        <v>11</v>
      </c>
      <c r="C17" s="27">
        <v>95.2</v>
      </c>
      <c r="D17" s="26" t="s">
        <v>6</v>
      </c>
      <c r="E17" s="25">
        <v>647375</v>
      </c>
      <c r="F17" s="34">
        <v>0.102</v>
      </c>
      <c r="G17" s="24" t="s">
        <v>5</v>
      </c>
      <c r="H17" s="24" t="s">
        <v>5</v>
      </c>
      <c r="I17" s="24" t="s">
        <v>5</v>
      </c>
      <c r="J17" s="24" t="s">
        <v>5</v>
      </c>
      <c r="K17" s="24" t="s">
        <v>5</v>
      </c>
      <c r="L17" s="24">
        <v>1.615</v>
      </c>
      <c r="M17" s="24">
        <v>2.941</v>
      </c>
      <c r="N17" s="24">
        <v>3.042</v>
      </c>
      <c r="O17" s="24">
        <v>3.042</v>
      </c>
      <c r="P17" s="24">
        <v>6.736</v>
      </c>
      <c r="Q17" s="32">
        <v>6.736</v>
      </c>
      <c r="R17" s="23">
        <f>C17*($R$25/$R$24)</f>
        <v>0.5858448566013003</v>
      </c>
      <c r="S17" s="22">
        <f>C17*($R$25/$R$24)/28*25</f>
        <v>0.5230757648225894</v>
      </c>
      <c r="T17" s="21">
        <f>L17-F17</f>
        <v>1.513</v>
      </c>
      <c r="U17" s="21">
        <f>M17-L17</f>
        <v>1.3259999999999998</v>
      </c>
      <c r="V17" s="21">
        <f>N17-M17</f>
        <v>0.10099999999999998</v>
      </c>
      <c r="W17" s="21">
        <f>O17-N17</f>
        <v>0</v>
      </c>
      <c r="X17" s="21">
        <f>P17-O17</f>
        <v>3.694</v>
      </c>
      <c r="Y17" s="20">
        <f>Q17-P17</f>
        <v>0</v>
      </c>
      <c r="Z17" s="19">
        <v>0.645</v>
      </c>
    </row>
    <row r="18" spans="1:26" ht="16.5" customHeight="1">
      <c r="A18" s="29" t="s">
        <v>8</v>
      </c>
      <c r="B18" s="28" t="s">
        <v>10</v>
      </c>
      <c r="C18" s="27">
        <v>69.7</v>
      </c>
      <c r="D18" s="26" t="s">
        <v>6</v>
      </c>
      <c r="E18" s="25">
        <v>663538</v>
      </c>
      <c r="F18" s="34">
        <v>0.221</v>
      </c>
      <c r="G18" s="24" t="s">
        <v>5</v>
      </c>
      <c r="H18" s="24" t="s">
        <v>5</v>
      </c>
      <c r="I18" s="24" t="s">
        <v>5</v>
      </c>
      <c r="J18" s="24" t="s">
        <v>5</v>
      </c>
      <c r="K18" s="24" t="s">
        <v>5</v>
      </c>
      <c r="L18" s="24">
        <v>1.643</v>
      </c>
      <c r="M18" s="24">
        <v>2.698</v>
      </c>
      <c r="N18" s="24">
        <v>2.774</v>
      </c>
      <c r="O18" s="24">
        <v>2.774</v>
      </c>
      <c r="P18" s="24">
        <v>5.863</v>
      </c>
      <c r="Q18" s="24">
        <v>5.863</v>
      </c>
      <c r="R18" s="23">
        <f>C18*($R$25/$R$24)</f>
        <v>0.4289221271545234</v>
      </c>
      <c r="S18" s="22">
        <f>C18*($R$25/$R$24)/28*25</f>
        <v>0.3829661849593959</v>
      </c>
      <c r="T18" s="21">
        <f>L18-F18</f>
        <v>1.422</v>
      </c>
      <c r="U18" s="21">
        <f>M18-L18</f>
        <v>1.055</v>
      </c>
      <c r="V18" s="21">
        <f>N18-M18</f>
        <v>0.07600000000000007</v>
      </c>
      <c r="W18" s="21">
        <f>O18-N18</f>
        <v>0</v>
      </c>
      <c r="X18" s="21">
        <f>P18-O18</f>
        <v>3.0890000000000004</v>
      </c>
      <c r="Y18" s="20">
        <f>Q18-P18</f>
        <v>0</v>
      </c>
      <c r="Z18" s="19">
        <v>0.538</v>
      </c>
    </row>
    <row r="19" spans="1:26" ht="16.5" customHeight="1">
      <c r="A19" s="29" t="s">
        <v>8</v>
      </c>
      <c r="B19" s="28" t="s">
        <v>9</v>
      </c>
      <c r="C19" s="27">
        <v>60</v>
      </c>
      <c r="D19" s="26" t="s">
        <v>6</v>
      </c>
      <c r="E19" s="25">
        <v>663539</v>
      </c>
      <c r="F19" s="55" t="s">
        <v>5</v>
      </c>
      <c r="G19" s="33" t="s">
        <v>5</v>
      </c>
      <c r="H19" s="33" t="s">
        <v>5</v>
      </c>
      <c r="I19" s="33" t="s">
        <v>5</v>
      </c>
      <c r="J19" s="31">
        <v>0</v>
      </c>
      <c r="K19" s="31" t="s">
        <v>5</v>
      </c>
      <c r="L19" s="32" t="s">
        <v>5</v>
      </c>
      <c r="M19" s="32" t="s">
        <v>5</v>
      </c>
      <c r="N19" s="32" t="s">
        <v>5</v>
      </c>
      <c r="O19" s="24" t="s">
        <v>5</v>
      </c>
      <c r="P19" s="31">
        <v>0</v>
      </c>
      <c r="Q19" s="31">
        <v>0</v>
      </c>
      <c r="R19" s="23">
        <f>C19*($R$25/$R$24)</f>
        <v>0.3692299516394749</v>
      </c>
      <c r="S19" s="22">
        <f>C19*($R$25/$R$24)</f>
        <v>0.3692299516394749</v>
      </c>
      <c r="T19" s="30">
        <f>C19*(R25/R24)</f>
        <v>0.3692299516394749</v>
      </c>
      <c r="U19" s="30">
        <f>C19*(R25/R24)</f>
        <v>0.3692299516394749</v>
      </c>
      <c r="V19" s="21">
        <v>0</v>
      </c>
      <c r="W19" s="30">
        <f>C19*(R25/R24)/31*14</f>
        <v>0.16674901041782736</v>
      </c>
      <c r="X19" s="21">
        <f>P19-J19</f>
        <v>0</v>
      </c>
      <c r="Y19" s="20">
        <f>Q19-P19</f>
        <v>0</v>
      </c>
      <c r="Z19" s="19">
        <v>0.137</v>
      </c>
    </row>
    <row r="20" spans="1:26" ht="16.5" customHeight="1">
      <c r="A20" s="29" t="s">
        <v>8</v>
      </c>
      <c r="B20" s="28" t="s">
        <v>7</v>
      </c>
      <c r="C20" s="27">
        <v>112.7</v>
      </c>
      <c r="D20" s="26" t="s">
        <v>6</v>
      </c>
      <c r="E20" s="25">
        <v>647376</v>
      </c>
      <c r="F20" s="24">
        <v>1.15</v>
      </c>
      <c r="G20" s="24" t="s">
        <v>5</v>
      </c>
      <c r="H20" s="24" t="s">
        <v>5</v>
      </c>
      <c r="I20" s="24" t="s">
        <v>5</v>
      </c>
      <c r="J20" s="24" t="s">
        <v>5</v>
      </c>
      <c r="K20" s="24" t="s">
        <v>5</v>
      </c>
      <c r="L20" s="24">
        <v>6.418</v>
      </c>
      <c r="M20" s="24">
        <v>10.187</v>
      </c>
      <c r="N20" s="24">
        <v>10.437</v>
      </c>
      <c r="O20" s="24">
        <v>10.437</v>
      </c>
      <c r="P20" s="24">
        <v>18.477</v>
      </c>
      <c r="Q20" s="24">
        <v>18.477</v>
      </c>
      <c r="R20" s="23">
        <f>C20*($R$25/$R$24)</f>
        <v>0.6935369258294805</v>
      </c>
      <c r="S20" s="22">
        <f>C20*($R$25/$R$24)/28*25</f>
        <v>0.6192293980620361</v>
      </c>
      <c r="T20" s="21">
        <f>L20-F20</f>
        <v>5.268000000000001</v>
      </c>
      <c r="U20" s="21">
        <f>M20-L20</f>
        <v>3.7689999999999992</v>
      </c>
      <c r="V20" s="21">
        <f>N20-M20</f>
        <v>0.25</v>
      </c>
      <c r="W20" s="21">
        <f>O20-N20</f>
        <v>0</v>
      </c>
      <c r="X20" s="21">
        <f>P20-O20</f>
        <v>8.040000000000001</v>
      </c>
      <c r="Y20" s="20">
        <f>Q20-P20</f>
        <v>0</v>
      </c>
      <c r="Z20" s="19">
        <v>1.553</v>
      </c>
    </row>
    <row r="21" spans="1:26" ht="16.5" customHeight="1">
      <c r="A21" s="10"/>
      <c r="B21" s="18"/>
      <c r="C21" s="10"/>
      <c r="D21" s="17"/>
      <c r="E21" s="1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7"/>
      <c r="S21" s="7"/>
      <c r="T21" s="7"/>
      <c r="U21" s="7"/>
      <c r="V21" s="7"/>
      <c r="W21" s="7"/>
      <c r="X21" s="7"/>
      <c r="Y21" s="7"/>
      <c r="Z21" s="14">
        <f>SUM(Z4:Z20)</f>
        <v>9.295000000000002</v>
      </c>
    </row>
    <row r="22" spans="19:24" ht="16.5" customHeight="1">
      <c r="S22" s="13"/>
      <c r="X22" s="1" t="s">
        <v>2</v>
      </c>
    </row>
    <row r="23" spans="3:19" ht="16.5" customHeight="1">
      <c r="C23" s="10"/>
      <c r="R23" s="12"/>
      <c r="S23" s="8" t="s">
        <v>4</v>
      </c>
    </row>
    <row r="24" spans="18:19" ht="16.5" customHeight="1">
      <c r="R24" s="11">
        <v>33870.6</v>
      </c>
      <c r="S24" s="8" t="s">
        <v>3</v>
      </c>
    </row>
    <row r="25" spans="12:19" ht="16.5" customHeight="1">
      <c r="L25" s="1" t="s">
        <v>2</v>
      </c>
      <c r="N25" s="1" t="s">
        <v>2</v>
      </c>
      <c r="R25" s="10">
        <v>208.434</v>
      </c>
      <c r="S25" s="8" t="s">
        <v>1</v>
      </c>
    </row>
    <row r="26" spans="18:25" ht="16.5" customHeight="1">
      <c r="R26" s="9"/>
      <c r="S26" s="8" t="s">
        <v>0</v>
      </c>
      <c r="Y26" s="7"/>
    </row>
    <row r="33" ht="16.5" customHeight="1">
      <c r="R33" s="6"/>
    </row>
    <row r="39" spans="12:14" ht="16.5" customHeight="1">
      <c r="L39" s="5"/>
      <c r="M39" s="5"/>
      <c r="N39" s="5"/>
    </row>
  </sheetData>
  <sheetProtection/>
  <mergeCells count="8">
    <mergeCell ref="R2:Y2"/>
    <mergeCell ref="Z2:Z3"/>
    <mergeCell ref="E2:E3"/>
    <mergeCell ref="D2:D3"/>
    <mergeCell ref="C2:C3"/>
    <mergeCell ref="B2:B3"/>
    <mergeCell ref="A2:A3"/>
    <mergeCell ref="F2:Q2"/>
  </mergeCells>
  <printOptions/>
  <pageMargins left="0.2362204724409449" right="0.2362204724409449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Калинина Валерия Викторовна</dc:creator>
  <cp:keywords/>
  <dc:description/>
  <cp:lastModifiedBy>Калинина Валерия Викторовна</cp:lastModifiedBy>
  <dcterms:created xsi:type="dcterms:W3CDTF">2019-02-07T12:37:02Z</dcterms:created>
  <dcterms:modified xsi:type="dcterms:W3CDTF">2019-02-07T12:40:01Z</dcterms:modified>
  <cp:category/>
  <cp:version/>
  <cp:contentType/>
  <cp:contentStatus/>
</cp:coreProperties>
</file>